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mpentoMacbookair/impento_workteam Dropbox/david millet/consell_vallès_occ/licitació_comerç/projecte/Lot2_xarxa_comerç/entrevistes/carpeta_entrevistes/matadepera/"/>
    </mc:Choice>
  </mc:AlternateContent>
  <xr:revisionPtr revIDLastSave="0" documentId="13_ncr:1_{706B03B3-F56B-7B4E-BE01-93668A756674}" xr6:coauthVersionLast="47" xr6:coauthVersionMax="47" xr10:uidLastSave="{00000000-0000-0000-0000-000000000000}"/>
  <bookViews>
    <workbookView xWindow="0" yWindow="740" windowWidth="34560" windowHeight="21600" xr2:uid="{ED7E6AF3-203C-7348-AA18-F7990C675664}"/>
  </bookViews>
  <sheets>
    <sheet name="compte_PiG" sheetId="5" r:id="rId1"/>
    <sheet name="pla_tresoreria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9" i="5" l="1"/>
  <c r="C9" i="5"/>
  <c r="E51" i="5"/>
  <c r="E49" i="5"/>
  <c r="E47" i="5"/>
  <c r="E46" i="5"/>
  <c r="D39" i="5"/>
  <c r="C39" i="5"/>
  <c r="E43" i="5"/>
  <c r="E42" i="5"/>
  <c r="E41" i="5"/>
  <c r="E40" i="5"/>
  <c r="D33" i="5"/>
  <c r="C33" i="5"/>
  <c r="E38" i="5"/>
  <c r="E37" i="5"/>
  <c r="E36" i="5"/>
  <c r="E35" i="5"/>
  <c r="E34" i="5"/>
  <c r="E32" i="5"/>
  <c r="E31" i="5"/>
  <c r="E30" i="5"/>
  <c r="D29" i="5"/>
  <c r="C29" i="5"/>
  <c r="E18" i="5"/>
  <c r="E17" i="5"/>
  <c r="E16" i="5"/>
  <c r="E15" i="5"/>
  <c r="D14" i="5"/>
  <c r="D12" i="5" s="1"/>
  <c r="C14" i="5"/>
  <c r="C12" i="5" s="1"/>
  <c r="E26" i="5"/>
  <c r="E24" i="5"/>
  <c r="E23" i="5"/>
  <c r="E22" i="5"/>
  <c r="E21" i="5"/>
  <c r="E20" i="5"/>
  <c r="E13" i="5"/>
  <c r="D25" i="5"/>
  <c r="C25" i="5"/>
  <c r="D19" i="5"/>
  <c r="C19" i="5"/>
  <c r="I17" i="7"/>
  <c r="J17" i="7"/>
  <c r="K17" i="7"/>
  <c r="L17" i="7"/>
  <c r="M17" i="7"/>
  <c r="N17" i="7"/>
  <c r="O17" i="7"/>
  <c r="P17" i="7"/>
  <c r="Q17" i="7"/>
  <c r="I25" i="7"/>
  <c r="J25" i="7"/>
  <c r="K25" i="7"/>
  <c r="L25" i="7"/>
  <c r="M25" i="7"/>
  <c r="N25" i="7"/>
  <c r="O25" i="7"/>
  <c r="P25" i="7"/>
  <c r="Q25" i="7"/>
  <c r="I28" i="7"/>
  <c r="J28" i="7"/>
  <c r="K28" i="7"/>
  <c r="L28" i="7"/>
  <c r="M28" i="7"/>
  <c r="N28" i="7"/>
  <c r="O28" i="7"/>
  <c r="P28" i="7"/>
  <c r="Q28" i="7"/>
  <c r="I29" i="7"/>
  <c r="J29" i="7"/>
  <c r="K29" i="7"/>
  <c r="L29" i="7"/>
  <c r="M29" i="7"/>
  <c r="N29" i="7"/>
  <c r="O29" i="7"/>
  <c r="P29" i="7"/>
  <c r="Q29" i="7"/>
  <c r="I10" i="7"/>
  <c r="J10" i="7"/>
  <c r="J12" i="7" s="1"/>
  <c r="J36" i="7" s="1"/>
  <c r="K10" i="7"/>
  <c r="K12" i="7" s="1"/>
  <c r="K36" i="7" s="1"/>
  <c r="L10" i="7"/>
  <c r="M10" i="7"/>
  <c r="M12" i="7" s="1"/>
  <c r="M36" i="7" s="1"/>
  <c r="N10" i="7"/>
  <c r="N12" i="7" s="1"/>
  <c r="N36" i="7" s="1"/>
  <c r="O10" i="7"/>
  <c r="P10" i="7"/>
  <c r="P12" i="7" s="1"/>
  <c r="P36" i="7" s="1"/>
  <c r="Q10" i="7"/>
  <c r="Q12" i="7" s="1"/>
  <c r="Q36" i="7" s="1"/>
  <c r="D28" i="7"/>
  <c r="E28" i="7"/>
  <c r="F28" i="7"/>
  <c r="G28" i="7"/>
  <c r="H28" i="7"/>
  <c r="C28" i="7"/>
  <c r="D10" i="7"/>
  <c r="D12" i="7" s="1"/>
  <c r="D36" i="7" s="1"/>
  <c r="E10" i="7"/>
  <c r="E12" i="7" s="1"/>
  <c r="E36" i="7" s="1"/>
  <c r="F10" i="7"/>
  <c r="G10" i="7"/>
  <c r="G12" i="7" s="1"/>
  <c r="G36" i="7" s="1"/>
  <c r="H10" i="7"/>
  <c r="H12" i="7" s="1"/>
  <c r="H36" i="7" s="1"/>
  <c r="C10" i="7"/>
  <c r="C12" i="7" s="1"/>
  <c r="C36" i="7" s="1"/>
  <c r="D17" i="7"/>
  <c r="E17" i="7"/>
  <c r="F17" i="7"/>
  <c r="G17" i="7"/>
  <c r="H17" i="7"/>
  <c r="C17" i="7"/>
  <c r="D29" i="7"/>
  <c r="E29" i="7"/>
  <c r="F29" i="7"/>
  <c r="G29" i="7"/>
  <c r="H29" i="7"/>
  <c r="C29" i="7"/>
  <c r="D25" i="7"/>
  <c r="E25" i="7"/>
  <c r="F25" i="7"/>
  <c r="G25" i="7"/>
  <c r="H25" i="7"/>
  <c r="C25" i="7"/>
  <c r="C44" i="5" l="1"/>
  <c r="D44" i="5"/>
  <c r="E39" i="5"/>
  <c r="E33" i="5"/>
  <c r="E29" i="5"/>
  <c r="E14" i="5"/>
  <c r="E12" i="5"/>
  <c r="E19" i="5"/>
  <c r="E25" i="5"/>
  <c r="D27" i="5"/>
  <c r="C27" i="5"/>
  <c r="C28" i="5" s="1"/>
  <c r="F11" i="7"/>
  <c r="F12" i="7" s="1"/>
  <c r="F36" i="7" s="1"/>
  <c r="F26" i="7"/>
  <c r="F32" i="7" s="1"/>
  <c r="F37" i="7" s="1"/>
  <c r="N32" i="7"/>
  <c r="N37" i="7" s="1"/>
  <c r="O26" i="7"/>
  <c r="O32" i="7" s="1"/>
  <c r="O37" i="7" s="1"/>
  <c r="K32" i="7"/>
  <c r="K37" i="7" s="1"/>
  <c r="L26" i="7"/>
  <c r="L32" i="7" s="1"/>
  <c r="L37" i="7" s="1"/>
  <c r="M32" i="7"/>
  <c r="M37" i="7" s="1"/>
  <c r="I26" i="7"/>
  <c r="I32" i="7" s="1"/>
  <c r="I37" i="7" s="1"/>
  <c r="L11" i="7"/>
  <c r="L12" i="7" s="1"/>
  <c r="L36" i="7" s="1"/>
  <c r="O11" i="7"/>
  <c r="O12" i="7" s="1"/>
  <c r="O36" i="7" s="1"/>
  <c r="P32" i="7"/>
  <c r="P37" i="7" s="1"/>
  <c r="I11" i="7"/>
  <c r="I12" i="7" s="1"/>
  <c r="I36" i="7" s="1"/>
  <c r="H32" i="7"/>
  <c r="H37" i="7" s="1"/>
  <c r="Q32" i="7"/>
  <c r="Q37" i="7" s="1"/>
  <c r="J32" i="7"/>
  <c r="J37" i="7" s="1"/>
  <c r="G32" i="7"/>
  <c r="G37" i="7" s="1"/>
  <c r="E32" i="7"/>
  <c r="E37" i="7" s="1"/>
  <c r="D32" i="7"/>
  <c r="D37" i="7" s="1"/>
  <c r="C32" i="7"/>
  <c r="C37" i="7" s="1"/>
  <c r="C38" i="7" s="1"/>
  <c r="D35" i="7" s="1"/>
  <c r="E44" i="5" l="1"/>
  <c r="D45" i="5"/>
  <c r="C45" i="5"/>
  <c r="C48" i="5" s="1"/>
  <c r="C50" i="5" s="1"/>
  <c r="C52" i="5" s="1"/>
  <c r="D28" i="5"/>
  <c r="E28" i="5" s="1"/>
  <c r="E27" i="5"/>
  <c r="D38" i="7"/>
  <c r="E35" i="7" s="1"/>
  <c r="E38" i="7" s="1"/>
  <c r="F35" i="7" s="1"/>
  <c r="F38" i="7" s="1"/>
  <c r="G35" i="7" s="1"/>
  <c r="G38" i="7" s="1"/>
  <c r="H35" i="7" s="1"/>
  <c r="H38" i="7" s="1"/>
  <c r="I35" i="7" s="1"/>
  <c r="I38" i="7" s="1"/>
  <c r="J35" i="7" s="1"/>
  <c r="J38" i="7" s="1"/>
  <c r="K35" i="7" s="1"/>
  <c r="K38" i="7" s="1"/>
  <c r="L35" i="7" s="1"/>
  <c r="L38" i="7" s="1"/>
  <c r="M35" i="7" s="1"/>
  <c r="M38" i="7" s="1"/>
  <c r="N35" i="7" s="1"/>
  <c r="N38" i="7" s="1"/>
  <c r="O35" i="7" s="1"/>
  <c r="O38" i="7" s="1"/>
  <c r="P35" i="7" s="1"/>
  <c r="P38" i="7" s="1"/>
  <c r="Q35" i="7" s="1"/>
  <c r="Q38" i="7" s="1"/>
  <c r="E45" i="5" l="1"/>
  <c r="D48" i="5"/>
  <c r="D50" i="5" l="1"/>
  <c r="E48" i="5"/>
  <c r="D52" i="5" l="1"/>
  <c r="E52" i="5" s="1"/>
  <c r="E50" i="5"/>
</calcChain>
</file>

<file path=xl/sharedStrings.xml><?xml version="1.0" encoding="utf-8"?>
<sst xmlns="http://schemas.openxmlformats.org/spreadsheetml/2006/main" count="115" uniqueCount="108">
  <si>
    <t>Inversions inicials</t>
  </si>
  <si>
    <t>Capitalització</t>
  </si>
  <si>
    <t>IVA a pagar</t>
  </si>
  <si>
    <t>IRPF</t>
  </si>
  <si>
    <t>Seguretat Social</t>
  </si>
  <si>
    <t>Cost de les vendes</t>
  </si>
  <si>
    <t>Despeses variables</t>
  </si>
  <si>
    <t>Marge de contribució</t>
  </si>
  <si>
    <t>Serveis externs</t>
  </si>
  <si>
    <t>Cost del personal</t>
  </si>
  <si>
    <t>Altres despeses fixes</t>
  </si>
  <si>
    <t>EBITDA</t>
  </si>
  <si>
    <t>Amortizació</t>
  </si>
  <si>
    <t>Provisions</t>
  </si>
  <si>
    <t>BAII</t>
  </si>
  <si>
    <t>Despeses financeres</t>
  </si>
  <si>
    <t>Impostos</t>
  </si>
  <si>
    <t>Resultat net</t>
  </si>
  <si>
    <t>Despeses indirectes relacionades amb el cost de l'equip intern</t>
  </si>
  <si>
    <t>Earnings Before Interest Taxes Depreciation Amortization</t>
  </si>
  <si>
    <t>Despesa relacionada amb l'amortització</t>
  </si>
  <si>
    <t>Despesa relacionada amb les provisions</t>
  </si>
  <si>
    <t>Benefici abans d'interessos i impostos</t>
  </si>
  <si>
    <t>BAI</t>
  </si>
  <si>
    <t>Benefici abans d'impostos</t>
  </si>
  <si>
    <t>Despesa relacionada amb les despeses financeres i bancàries</t>
  </si>
  <si>
    <t>Despesa relacionada amb els impostos</t>
  </si>
  <si>
    <t>Resultat net de l'exercici</t>
  </si>
  <si>
    <t>Descripció</t>
  </si>
  <si>
    <t>Partida</t>
  </si>
  <si>
    <t>Entrades de tresoreria</t>
  </si>
  <si>
    <t>Capital social</t>
  </si>
  <si>
    <t>Prima Emissió</t>
  </si>
  <si>
    <t>Aportacions de socis</t>
  </si>
  <si>
    <t>Prèstecs</t>
  </si>
  <si>
    <t>Subvencions</t>
  </si>
  <si>
    <t>Vendes</t>
  </si>
  <si>
    <t>IVA Vendes</t>
  </si>
  <si>
    <t>IVA a cobrar</t>
  </si>
  <si>
    <t>Mes 1</t>
  </si>
  <si>
    <t>Mes 2</t>
  </si>
  <si>
    <t>Mes 3</t>
  </si>
  <si>
    <t>Mes 4</t>
  </si>
  <si>
    <t>Mes 5</t>
  </si>
  <si>
    <t>Mes 6</t>
  </si>
  <si>
    <t>Total entrades de tresoreria</t>
  </si>
  <si>
    <t>Sortides de tresoreria</t>
  </si>
  <si>
    <t>Compres</t>
  </si>
  <si>
    <t>Lloguers</t>
  </si>
  <si>
    <t>Serveis professionals externs</t>
  </si>
  <si>
    <t>Màrqueting i publicitat</t>
  </si>
  <si>
    <t>Transports</t>
  </si>
  <si>
    <t>Assegurances</t>
  </si>
  <si>
    <t>Subministraments</t>
  </si>
  <si>
    <t>Interessos i comissions</t>
  </si>
  <si>
    <t>IVA Compres</t>
  </si>
  <si>
    <t>IVA Serveis exteriors</t>
  </si>
  <si>
    <t>Liquidacions trimestrals IRPF</t>
  </si>
  <si>
    <t>Pagaments a compte IS</t>
  </si>
  <si>
    <t>Sous i salaris (net)</t>
  </si>
  <si>
    <t>Total sortides de tresoreria</t>
  </si>
  <si>
    <t>Mes 7</t>
  </si>
  <si>
    <t>Mes 8</t>
  </si>
  <si>
    <t>Mes 9</t>
  </si>
  <si>
    <t>Mes 10</t>
  </si>
  <si>
    <t>Mes 11</t>
  </si>
  <si>
    <t>Mes 12</t>
  </si>
  <si>
    <t>Mes 13</t>
  </si>
  <si>
    <t>Mes 14</t>
  </si>
  <si>
    <t>Mes 15</t>
  </si>
  <si>
    <t>Tresoreria</t>
  </si>
  <si>
    <t>Saldo inicial</t>
  </si>
  <si>
    <t>Entrades del mes</t>
  </si>
  <si>
    <t>Sortides del mes</t>
  </si>
  <si>
    <t>Saldo final</t>
  </si>
  <si>
    <t>Ingressos per quotes</t>
  </si>
  <si>
    <t>Ingressos per subvencions</t>
  </si>
  <si>
    <t>Altres ingressos</t>
  </si>
  <si>
    <t>Subvenció 1</t>
  </si>
  <si>
    <t>Subvenció 2</t>
  </si>
  <si>
    <t>execució</t>
  </si>
  <si>
    <t>Campanya Nadal</t>
  </si>
  <si>
    <t>Sant Jordi</t>
  </si>
  <si>
    <t>Fira al carrer</t>
  </si>
  <si>
    <t>Ingressos per vendes (productes)</t>
  </si>
  <si>
    <t>Cost dels productes</t>
  </si>
  <si>
    <t>Quota del contasimple</t>
  </si>
  <si>
    <t>Servei mensual informàtic</t>
  </si>
  <si>
    <t>Gestoria</t>
  </si>
  <si>
    <t>Quota del domini</t>
  </si>
  <si>
    <t>Seguretat social</t>
  </si>
  <si>
    <t>Sou Dinamització (inclou IRPF)</t>
  </si>
  <si>
    <t>Ingressos de l'entitat</t>
  </si>
  <si>
    <t>pressupost 2022</t>
  </si>
  <si>
    <t>Cost de les vendes (productes)</t>
  </si>
  <si>
    <t>Ingressos per activitats</t>
  </si>
  <si>
    <t>Despeses de les campanyes i les activitats</t>
  </si>
  <si>
    <t>Cost de les activitats</t>
  </si>
  <si>
    <t>Suma de les despeses relacionades amb les campanyes i activitats</t>
  </si>
  <si>
    <t>Resultat dels ingressos  de l'exercici menys el cost directe d'aquestes ingressos</t>
  </si>
  <si>
    <t>Total despeses fixes</t>
  </si>
  <si>
    <t>Despeses relacionades amb subcontractacions o serveis d'altres empreses</t>
  </si>
  <si>
    <t>Altres despeses indirectes de l'entitat</t>
  </si>
  <si>
    <t>Total de despeses fixes (serveis externs, cost personal i fixes)</t>
  </si>
  <si>
    <r>
      <t>Saldo tresoreria a data</t>
    </r>
    <r>
      <rPr>
        <sz val="12"/>
        <color rgb="FFFF0000"/>
        <rFont val="Helvetica"/>
        <family val="2"/>
      </rPr>
      <t xml:space="preserve"> XX / XX / XX</t>
    </r>
  </si>
  <si>
    <t>Ingressos exercici anterior pendent de cobrar-se</t>
  </si>
  <si>
    <t>Despeses exercici anterior pendent de pagar-se</t>
  </si>
  <si>
    <r>
      <t>Saldo ajustat tresoreria a data</t>
    </r>
    <r>
      <rPr>
        <sz val="12"/>
        <color rgb="FFFF0000"/>
        <rFont val="Helvetica"/>
        <family val="2"/>
      </rPr>
      <t xml:space="preserve"> XX / XX / XX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</si>
</sst>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10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Barlow Regular"/>
    </font>
    <font>
      <b/>
      <sz val="12"/>
      <color theme="1"/>
      <name val="Barlow Regular"/>
    </font>
    <font>
      <sz val="8"/>
      <name val="Calibri"/>
      <family val="2"/>
      <scheme val="minor"/>
    </font>
    <font>
      <b/>
      <sz val="14"/>
      <color theme="1"/>
      <name val="Helvetica"/>
      <family val="2"/>
    </font>
    <font>
      <b/>
      <sz val="12"/>
      <color theme="1"/>
      <name val="Helvetica"/>
      <family val="2"/>
    </font>
    <font>
      <sz val="12"/>
      <color theme="1"/>
      <name val="Helvetica"/>
      <family val="2"/>
    </font>
    <font>
      <sz val="8"/>
      <color theme="1"/>
      <name val="Helvetica"/>
      <family val="2"/>
    </font>
    <font>
      <sz val="12"/>
      <color rgb="FFFF0000"/>
      <name val="Helvetica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/>
    <xf numFmtId="44" fontId="2" fillId="0" borderId="0" xfId="1" applyFont="1"/>
    <xf numFmtId="0" fontId="3" fillId="0" borderId="1" xfId="0" applyFont="1" applyBorder="1"/>
    <xf numFmtId="44" fontId="2" fillId="0" borderId="1" xfId="1" applyFont="1" applyBorder="1"/>
    <xf numFmtId="0" fontId="2" fillId="0" borderId="1" xfId="0" applyFont="1" applyBorder="1"/>
    <xf numFmtId="0" fontId="2" fillId="3" borderId="1" xfId="0" applyFont="1" applyFill="1" applyBorder="1"/>
    <xf numFmtId="9" fontId="2" fillId="3" borderId="1" xfId="0" applyNumberFormat="1" applyFont="1" applyFill="1" applyBorder="1"/>
    <xf numFmtId="0" fontId="2" fillId="4" borderId="1" xfId="0" applyFont="1" applyFill="1" applyBorder="1"/>
    <xf numFmtId="9" fontId="2" fillId="4" borderId="1" xfId="0" applyNumberFormat="1" applyFont="1" applyFill="1" applyBorder="1"/>
    <xf numFmtId="9" fontId="2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164" fontId="2" fillId="0" borderId="1" xfId="1" applyNumberFormat="1" applyFont="1" applyBorder="1"/>
    <xf numFmtId="164" fontId="2" fillId="5" borderId="1" xfId="1" applyNumberFormat="1" applyFont="1" applyFill="1" applyBorder="1"/>
    <xf numFmtId="164" fontId="3" fillId="0" borderId="1" xfId="1" applyNumberFormat="1" applyFont="1" applyBorder="1"/>
    <xf numFmtId="8" fontId="2" fillId="5" borderId="1" xfId="0" applyNumberFormat="1" applyFont="1" applyFill="1" applyBorder="1"/>
    <xf numFmtId="8" fontId="2" fillId="0" borderId="1" xfId="0" applyNumberFormat="1" applyFont="1" applyBorder="1"/>
    <xf numFmtId="0" fontId="3" fillId="7" borderId="1" xfId="0" applyFont="1" applyFill="1" applyBorder="1"/>
    <xf numFmtId="0" fontId="2" fillId="7" borderId="1" xfId="0" applyFont="1" applyFill="1" applyBorder="1"/>
    <xf numFmtId="0" fontId="2" fillId="6" borderId="1" xfId="0" applyFont="1" applyFill="1" applyBorder="1"/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3" borderId="1" xfId="0" applyFont="1" applyFill="1" applyBorder="1"/>
    <xf numFmtId="44" fontId="6" fillId="3" borderId="1" xfId="1" applyFont="1" applyFill="1" applyBorder="1"/>
    <xf numFmtId="9" fontId="6" fillId="3" borderId="1" xfId="2" applyFont="1" applyFill="1" applyBorder="1" applyAlignment="1">
      <alignment horizontal="center"/>
    </xf>
    <xf numFmtId="0" fontId="7" fillId="0" borderId="0" xfId="0" applyFont="1"/>
    <xf numFmtId="0" fontId="7" fillId="6" borderId="1" xfId="0" applyFont="1" applyFill="1" applyBorder="1"/>
    <xf numFmtId="44" fontId="7" fillId="6" borderId="1" xfId="1" applyFont="1" applyFill="1" applyBorder="1"/>
    <xf numFmtId="9" fontId="6" fillId="6" borderId="1" xfId="2" applyFont="1" applyFill="1" applyBorder="1" applyAlignment="1">
      <alignment horizontal="center"/>
    </xf>
    <xf numFmtId="9" fontId="7" fillId="6" borderId="1" xfId="2" applyFont="1" applyFill="1" applyBorder="1" applyAlignment="1">
      <alignment horizontal="center"/>
    </xf>
    <xf numFmtId="0" fontId="6" fillId="6" borderId="1" xfId="0" applyFont="1" applyFill="1" applyBorder="1"/>
    <xf numFmtId="44" fontId="6" fillId="6" borderId="1" xfId="1" applyFont="1" applyFill="1" applyBorder="1"/>
    <xf numFmtId="0" fontId="6" fillId="0" borderId="0" xfId="0" applyFont="1"/>
    <xf numFmtId="0" fontId="6" fillId="2" borderId="1" xfId="0" applyFont="1" applyFill="1" applyBorder="1"/>
    <xf numFmtId="44" fontId="6" fillId="2" borderId="1" xfId="0" applyNumberFormat="1" applyFont="1" applyFill="1" applyBorder="1"/>
    <xf numFmtId="9" fontId="6" fillId="2" borderId="1" xfId="2" applyFont="1" applyFill="1" applyBorder="1" applyAlignment="1">
      <alignment horizontal="center"/>
    </xf>
    <xf numFmtId="0" fontId="6" fillId="8" borderId="1" xfId="0" applyFont="1" applyFill="1" applyBorder="1"/>
    <xf numFmtId="0" fontId="6" fillId="8" borderId="3" xfId="0" applyFont="1" applyFill="1" applyBorder="1"/>
    <xf numFmtId="44" fontId="6" fillId="8" borderId="3" xfId="1" applyFont="1" applyFill="1" applyBorder="1"/>
    <xf numFmtId="9" fontId="6" fillId="8" borderId="1" xfId="2" applyFont="1" applyFill="1" applyBorder="1" applyAlignment="1">
      <alignment horizontal="center"/>
    </xf>
    <xf numFmtId="0" fontId="7" fillId="9" borderId="1" xfId="0" applyFont="1" applyFill="1" applyBorder="1"/>
    <xf numFmtId="44" fontId="7" fillId="9" borderId="1" xfId="0" applyNumberFormat="1" applyFont="1" applyFill="1" applyBorder="1"/>
    <xf numFmtId="9" fontId="6" fillId="9" borderId="1" xfId="2" applyFont="1" applyFill="1" applyBorder="1" applyAlignment="1">
      <alignment horizontal="center"/>
    </xf>
    <xf numFmtId="0" fontId="7" fillId="10" borderId="1" xfId="0" applyFont="1" applyFill="1" applyBorder="1"/>
    <xf numFmtId="44" fontId="7" fillId="10" borderId="1" xfId="1" applyFont="1" applyFill="1" applyBorder="1"/>
    <xf numFmtId="9" fontId="6" fillId="10" borderId="1" xfId="2" applyFont="1" applyFill="1" applyBorder="1" applyAlignment="1">
      <alignment horizontal="center"/>
    </xf>
    <xf numFmtId="0" fontId="6" fillId="5" borderId="1" xfId="0" applyFont="1" applyFill="1" applyBorder="1"/>
    <xf numFmtId="44" fontId="6" fillId="5" borderId="1" xfId="0" applyNumberFormat="1" applyFont="1" applyFill="1" applyBorder="1"/>
    <xf numFmtId="9" fontId="6" fillId="5" borderId="1" xfId="2" applyFont="1" applyFill="1" applyBorder="1" applyAlignment="1">
      <alignment horizontal="center"/>
    </xf>
    <xf numFmtId="0" fontId="7" fillId="5" borderId="1" xfId="0" applyFont="1" applyFill="1" applyBorder="1"/>
    <xf numFmtId="44" fontId="7" fillId="5" borderId="1" xfId="0" applyNumberFormat="1" applyFont="1" applyFill="1" applyBorder="1"/>
    <xf numFmtId="44" fontId="8" fillId="10" borderId="1" xfId="1" applyFont="1" applyFill="1" applyBorder="1" applyAlignment="1">
      <alignment horizontal="left"/>
    </xf>
    <xf numFmtId="9" fontId="8" fillId="10" borderId="1" xfId="2" applyFont="1" applyFill="1" applyBorder="1" applyAlignment="1">
      <alignment horizontal="center"/>
    </xf>
    <xf numFmtId="44" fontId="8" fillId="10" borderId="1" xfId="1" applyFont="1" applyFill="1" applyBorder="1"/>
    <xf numFmtId="0" fontId="7" fillId="10" borderId="1" xfId="0" applyFont="1" applyFill="1" applyBorder="1" applyAlignment="1">
      <alignment horizontal="right"/>
    </xf>
    <xf numFmtId="0" fontId="7" fillId="10" borderId="0" xfId="0" applyFont="1" applyFill="1"/>
    <xf numFmtId="44" fontId="6" fillId="0" borderId="1" xfId="1" applyFont="1" applyFill="1" applyBorder="1"/>
    <xf numFmtId="0" fontId="5" fillId="0" borderId="1" xfId="0" applyFont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A0E75-D20B-5543-97AD-06C8C4DE993B}">
  <sheetPr>
    <pageSetUpPr fitToPage="1"/>
  </sheetPr>
  <dimension ref="A1:E55"/>
  <sheetViews>
    <sheetView tabSelected="1" zoomScale="125" zoomScaleNormal="125" workbookViewId="0">
      <selection activeCell="F15" sqref="F15"/>
    </sheetView>
  </sheetViews>
  <sheetFormatPr baseColWidth="10" defaultRowHeight="16"/>
  <cols>
    <col min="1" max="1" width="22.83203125" style="27" bestFit="1" customWidth="1"/>
    <col min="2" max="2" width="75" style="27" bestFit="1" customWidth="1"/>
    <col min="3" max="4" width="17.5" style="27" customWidth="1"/>
    <col min="5" max="16384" width="10.83203125" style="27"/>
  </cols>
  <sheetData>
    <row r="1" spans="1:5">
      <c r="B1" s="51" t="s">
        <v>104</v>
      </c>
      <c r="C1" s="58">
        <v>1200</v>
      </c>
      <c r="D1" s="58">
        <v>1200</v>
      </c>
    </row>
    <row r="2" spans="1:5">
      <c r="B2" s="45" t="s">
        <v>105</v>
      </c>
      <c r="C2" s="46">
        <v>0</v>
      </c>
      <c r="D2" s="46">
        <v>0</v>
      </c>
    </row>
    <row r="3" spans="1:5">
      <c r="B3" s="45" t="s">
        <v>105</v>
      </c>
      <c r="C3" s="46">
        <v>0</v>
      </c>
      <c r="D3" s="46">
        <v>0</v>
      </c>
    </row>
    <row r="4" spans="1:5">
      <c r="B4" s="45" t="s">
        <v>105</v>
      </c>
      <c r="C4" s="46">
        <v>0</v>
      </c>
      <c r="D4" s="46">
        <v>0</v>
      </c>
    </row>
    <row r="5" spans="1:5">
      <c r="B5" s="45" t="s">
        <v>106</v>
      </c>
      <c r="C5" s="46">
        <v>0</v>
      </c>
      <c r="D5" s="46">
        <v>0</v>
      </c>
    </row>
    <row r="6" spans="1:5">
      <c r="B6" s="45" t="s">
        <v>106</v>
      </c>
      <c r="C6" s="46">
        <v>0</v>
      </c>
      <c r="D6" s="46">
        <v>0</v>
      </c>
    </row>
    <row r="7" spans="1:5">
      <c r="B7" s="45" t="s">
        <v>106</v>
      </c>
      <c r="C7" s="46">
        <v>0</v>
      </c>
      <c r="D7" s="46">
        <v>0</v>
      </c>
    </row>
    <row r="8" spans="1:5">
      <c r="B8" s="45" t="s">
        <v>106</v>
      </c>
      <c r="C8" s="46">
        <v>0</v>
      </c>
      <c r="D8" s="46">
        <v>0</v>
      </c>
    </row>
    <row r="9" spans="1:5">
      <c r="B9" s="51" t="s">
        <v>107</v>
      </c>
      <c r="C9" s="58">
        <f>++C1+C2+C3+C4+-C5-C6-C7-C8</f>
        <v>1200</v>
      </c>
      <c r="D9" s="58">
        <f>++D1+D2+D3+D4+-D5-D6-D7-D8</f>
        <v>1200</v>
      </c>
    </row>
    <row r="11" spans="1:5" s="23" customFormat="1" ht="38">
      <c r="A11" s="22" t="s">
        <v>29</v>
      </c>
      <c r="B11" s="22" t="s">
        <v>28</v>
      </c>
      <c r="C11" s="59" t="s">
        <v>93</v>
      </c>
      <c r="D11" s="59" t="s">
        <v>80</v>
      </c>
      <c r="E11" s="59"/>
    </row>
    <row r="12" spans="1:5">
      <c r="A12" s="24" t="s">
        <v>95</v>
      </c>
      <c r="B12" s="24" t="s">
        <v>92</v>
      </c>
      <c r="C12" s="25">
        <f>+C13+C14+C17+C18</f>
        <v>6000</v>
      </c>
      <c r="D12" s="25">
        <f>+D13+D14+D17+D18</f>
        <v>6500</v>
      </c>
      <c r="E12" s="26">
        <f>+D12/C12</f>
        <v>1.0833333333333333</v>
      </c>
    </row>
    <row r="13" spans="1:5">
      <c r="A13" s="45"/>
      <c r="B13" s="45" t="s">
        <v>75</v>
      </c>
      <c r="C13" s="55">
        <v>2500</v>
      </c>
      <c r="D13" s="55">
        <v>3000</v>
      </c>
      <c r="E13" s="54">
        <f>+D13/C13</f>
        <v>1.2</v>
      </c>
    </row>
    <row r="14" spans="1:5">
      <c r="A14" s="45"/>
      <c r="B14" s="45" t="s">
        <v>76</v>
      </c>
      <c r="C14" s="55">
        <f>+C15+C16</f>
        <v>3500</v>
      </c>
      <c r="D14" s="55">
        <f>+D15+D16</f>
        <v>3500</v>
      </c>
      <c r="E14" s="54">
        <f>+D14/C14</f>
        <v>1</v>
      </c>
    </row>
    <row r="15" spans="1:5">
      <c r="A15" s="45"/>
      <c r="B15" s="56" t="s">
        <v>78</v>
      </c>
      <c r="C15" s="53">
        <v>1500</v>
      </c>
      <c r="D15" s="53">
        <v>1500</v>
      </c>
      <c r="E15" s="54">
        <f>+D15/C15</f>
        <v>1</v>
      </c>
    </row>
    <row r="16" spans="1:5">
      <c r="A16" s="45"/>
      <c r="B16" s="56" t="s">
        <v>79</v>
      </c>
      <c r="C16" s="55">
        <v>2000</v>
      </c>
      <c r="D16" s="55">
        <v>2000</v>
      </c>
      <c r="E16" s="54">
        <f>+D16/C16</f>
        <v>1</v>
      </c>
    </row>
    <row r="17" spans="1:5">
      <c r="A17" s="45"/>
      <c r="B17" s="45" t="s">
        <v>84</v>
      </c>
      <c r="C17" s="53">
        <v>0</v>
      </c>
      <c r="D17" s="55">
        <v>0</v>
      </c>
      <c r="E17" s="54" t="e">
        <f>+D17/C17</f>
        <v>#DIV/0!</v>
      </c>
    </row>
    <row r="18" spans="1:5">
      <c r="A18" s="45"/>
      <c r="B18" s="45" t="s">
        <v>77</v>
      </c>
      <c r="C18" s="53">
        <v>0</v>
      </c>
      <c r="D18" s="55">
        <v>0</v>
      </c>
      <c r="E18" s="54" t="e">
        <f>+D18/C18</f>
        <v>#DIV/0!</v>
      </c>
    </row>
    <row r="19" spans="1:5">
      <c r="A19" s="32" t="s">
        <v>6</v>
      </c>
      <c r="B19" s="32" t="s">
        <v>96</v>
      </c>
      <c r="C19" s="33">
        <f>SUM(C20:C24)</f>
        <v>5000</v>
      </c>
      <c r="D19" s="33">
        <f>SUM(D20:D24)</f>
        <v>5000</v>
      </c>
      <c r="E19" s="30">
        <f>+D19/C19</f>
        <v>1</v>
      </c>
    </row>
    <row r="20" spans="1:5">
      <c r="A20" s="45"/>
      <c r="B20" s="56" t="s">
        <v>81</v>
      </c>
      <c r="C20" s="53">
        <v>2200</v>
      </c>
      <c r="D20" s="53">
        <v>2200</v>
      </c>
      <c r="E20" s="54">
        <f>+D20/C20</f>
        <v>1</v>
      </c>
    </row>
    <row r="21" spans="1:5">
      <c r="A21" s="45"/>
      <c r="B21" s="56" t="s">
        <v>82</v>
      </c>
      <c r="C21" s="53">
        <v>1300</v>
      </c>
      <c r="D21" s="53">
        <v>1300</v>
      </c>
      <c r="E21" s="54">
        <f>+D21/C21</f>
        <v>1</v>
      </c>
    </row>
    <row r="22" spans="1:5">
      <c r="A22" s="45"/>
      <c r="B22" s="56" t="s">
        <v>83</v>
      </c>
      <c r="C22" s="53">
        <v>1500</v>
      </c>
      <c r="D22" s="53">
        <v>1500</v>
      </c>
      <c r="E22" s="54">
        <f>+D22/C22</f>
        <v>1</v>
      </c>
    </row>
    <row r="23" spans="1:5">
      <c r="A23" s="45"/>
      <c r="B23" s="56"/>
      <c r="C23" s="53">
        <v>0</v>
      </c>
      <c r="D23" s="53">
        <v>0</v>
      </c>
      <c r="E23" s="54" t="e">
        <f>+D23/C23</f>
        <v>#DIV/0!</v>
      </c>
    </row>
    <row r="24" spans="1:5">
      <c r="A24" s="45"/>
      <c r="B24" s="56"/>
      <c r="C24" s="53">
        <v>0</v>
      </c>
      <c r="D24" s="53">
        <v>0</v>
      </c>
      <c r="E24" s="54" t="e">
        <f>+D24/C24</f>
        <v>#DIV/0!</v>
      </c>
    </row>
    <row r="25" spans="1:5">
      <c r="A25" s="28" t="s">
        <v>5</v>
      </c>
      <c r="B25" s="28" t="s">
        <v>94</v>
      </c>
      <c r="C25" s="29">
        <f>SUM(C26)</f>
        <v>600</v>
      </c>
      <c r="D25" s="29">
        <f>SUM(D26)</f>
        <v>600</v>
      </c>
      <c r="E25" s="31">
        <f>+D25/C25</f>
        <v>1</v>
      </c>
    </row>
    <row r="26" spans="1:5">
      <c r="A26" s="45"/>
      <c r="B26" s="45" t="s">
        <v>85</v>
      </c>
      <c r="C26" s="53">
        <v>600</v>
      </c>
      <c r="D26" s="53">
        <v>600</v>
      </c>
      <c r="E26" s="54">
        <f>+D26/C26</f>
        <v>1</v>
      </c>
    </row>
    <row r="27" spans="1:5" s="34" customFormat="1">
      <c r="A27" s="32" t="s">
        <v>97</v>
      </c>
      <c r="B27" s="32" t="s">
        <v>98</v>
      </c>
      <c r="C27" s="33">
        <f>+C25+C19</f>
        <v>5600</v>
      </c>
      <c r="D27" s="33">
        <f>+D25+D19</f>
        <v>5600</v>
      </c>
      <c r="E27" s="30">
        <f>+D27/C27</f>
        <v>1</v>
      </c>
    </row>
    <row r="28" spans="1:5">
      <c r="A28" s="35" t="s">
        <v>7</v>
      </c>
      <c r="B28" s="35" t="s">
        <v>99</v>
      </c>
      <c r="C28" s="36">
        <f>+C12-C27</f>
        <v>400</v>
      </c>
      <c r="D28" s="36">
        <f>+D12-D27</f>
        <v>900</v>
      </c>
      <c r="E28" s="37">
        <f>+D28/C28</f>
        <v>2.25</v>
      </c>
    </row>
    <row r="29" spans="1:5">
      <c r="A29" s="39" t="s">
        <v>8</v>
      </c>
      <c r="B29" s="39" t="s">
        <v>101</v>
      </c>
      <c r="C29" s="40">
        <f>SUM(C30:C32)</f>
        <v>3000</v>
      </c>
      <c r="D29" s="40">
        <f>SUM(D30:D32)</f>
        <v>3500</v>
      </c>
      <c r="E29" s="41">
        <f>+D29/C29</f>
        <v>1.1666666666666667</v>
      </c>
    </row>
    <row r="30" spans="1:5">
      <c r="A30" s="45"/>
      <c r="B30" s="45" t="s">
        <v>88</v>
      </c>
      <c r="C30" s="53">
        <v>1500</v>
      </c>
      <c r="D30" s="53">
        <v>2000</v>
      </c>
      <c r="E30" s="54">
        <f>+D30/C30</f>
        <v>1.3333333333333333</v>
      </c>
    </row>
    <row r="31" spans="1:5">
      <c r="A31" s="45"/>
      <c r="B31" s="45" t="s">
        <v>87</v>
      </c>
      <c r="C31" s="53">
        <v>1500</v>
      </c>
      <c r="D31" s="53">
        <v>1500</v>
      </c>
      <c r="E31" s="54">
        <f>+D31/C31</f>
        <v>1</v>
      </c>
    </row>
    <row r="32" spans="1:5">
      <c r="A32" s="45"/>
      <c r="B32" s="57"/>
      <c r="C32" s="53">
        <v>0</v>
      </c>
      <c r="D32" s="53">
        <v>0</v>
      </c>
      <c r="E32" s="54" t="e">
        <f>+D32/C32</f>
        <v>#DIV/0!</v>
      </c>
    </row>
    <row r="33" spans="1:5">
      <c r="A33" s="38" t="s">
        <v>9</v>
      </c>
      <c r="B33" s="38" t="s">
        <v>18</v>
      </c>
      <c r="C33" s="40">
        <f>SUM(C34:C38)</f>
        <v>3000</v>
      </c>
      <c r="D33" s="40">
        <f>SUM(D34:D38)</f>
        <v>3500</v>
      </c>
      <c r="E33" s="41">
        <f>+D33/C33</f>
        <v>1.1666666666666667</v>
      </c>
    </row>
    <row r="34" spans="1:5">
      <c r="A34" s="45"/>
      <c r="B34" s="45" t="s">
        <v>91</v>
      </c>
      <c r="C34" s="53">
        <v>1500</v>
      </c>
      <c r="D34" s="53">
        <v>2000</v>
      </c>
      <c r="E34" s="54">
        <f>+D34/C34</f>
        <v>1.3333333333333333</v>
      </c>
    </row>
    <row r="35" spans="1:5">
      <c r="A35" s="45"/>
      <c r="B35" s="45" t="s">
        <v>90</v>
      </c>
      <c r="C35" s="53">
        <v>1500</v>
      </c>
      <c r="D35" s="53">
        <v>1500</v>
      </c>
      <c r="E35" s="54">
        <f>+D35/C35</f>
        <v>1</v>
      </c>
    </row>
    <row r="36" spans="1:5">
      <c r="A36" s="45"/>
      <c r="B36" s="45" t="s">
        <v>3</v>
      </c>
      <c r="C36" s="53">
        <v>0</v>
      </c>
      <c r="D36" s="53">
        <v>0</v>
      </c>
      <c r="E36" s="54" t="e">
        <f>+D36/C36</f>
        <v>#DIV/0!</v>
      </c>
    </row>
    <row r="37" spans="1:5">
      <c r="A37" s="45"/>
      <c r="B37" s="45"/>
      <c r="C37" s="53">
        <v>0</v>
      </c>
      <c r="D37" s="53">
        <v>0</v>
      </c>
      <c r="E37" s="54" t="e">
        <f>+D37/C37</f>
        <v>#DIV/0!</v>
      </c>
    </row>
    <row r="38" spans="1:5">
      <c r="A38" s="45"/>
      <c r="B38" s="45"/>
      <c r="C38" s="53">
        <v>0</v>
      </c>
      <c r="D38" s="53">
        <v>0</v>
      </c>
      <c r="E38" s="54" t="e">
        <f>+D38/C38</f>
        <v>#DIV/0!</v>
      </c>
    </row>
    <row r="39" spans="1:5">
      <c r="A39" s="38" t="s">
        <v>10</v>
      </c>
      <c r="B39" s="38" t="s">
        <v>102</v>
      </c>
      <c r="C39" s="40">
        <f>SUM(C40:C43)</f>
        <v>3000</v>
      </c>
      <c r="D39" s="40">
        <f>SUM(D40:D43)</f>
        <v>3500</v>
      </c>
      <c r="E39" s="41">
        <f>+D39/C39</f>
        <v>1.1666666666666667</v>
      </c>
    </row>
    <row r="40" spans="1:5">
      <c r="A40" s="45"/>
      <c r="B40" s="45" t="s">
        <v>86</v>
      </c>
      <c r="C40" s="53">
        <v>1500</v>
      </c>
      <c r="D40" s="53">
        <v>2000</v>
      </c>
      <c r="E40" s="54">
        <f>+D40/C40</f>
        <v>1.3333333333333333</v>
      </c>
    </row>
    <row r="41" spans="1:5">
      <c r="A41" s="45"/>
      <c r="B41" s="45" t="s">
        <v>89</v>
      </c>
      <c r="C41" s="53">
        <v>1500</v>
      </c>
      <c r="D41" s="53">
        <v>1500</v>
      </c>
      <c r="E41" s="54">
        <f>+D41/C41</f>
        <v>1</v>
      </c>
    </row>
    <row r="42" spans="1:5">
      <c r="A42" s="45"/>
      <c r="B42" s="45"/>
      <c r="C42" s="53">
        <v>0</v>
      </c>
      <c r="D42" s="53">
        <v>0</v>
      </c>
      <c r="E42" s="54" t="e">
        <f>+D42/C42</f>
        <v>#DIV/0!</v>
      </c>
    </row>
    <row r="43" spans="1:5">
      <c r="A43" s="45"/>
      <c r="B43" s="45"/>
      <c r="C43" s="53">
        <v>0</v>
      </c>
      <c r="D43" s="53">
        <v>0</v>
      </c>
      <c r="E43" s="54" t="e">
        <f>+D43/C43</f>
        <v>#DIV/0!</v>
      </c>
    </row>
    <row r="44" spans="1:5">
      <c r="A44" s="38" t="s">
        <v>100</v>
      </c>
      <c r="B44" s="38" t="s">
        <v>103</v>
      </c>
      <c r="C44" s="40">
        <f>+C39+C33+C29</f>
        <v>9000</v>
      </c>
      <c r="D44" s="40">
        <f>+D39+D33+D29</f>
        <v>10500</v>
      </c>
      <c r="E44" s="41">
        <f>+D44/C44</f>
        <v>1.1666666666666667</v>
      </c>
    </row>
    <row r="45" spans="1:5">
      <c r="A45" s="42" t="s">
        <v>11</v>
      </c>
      <c r="B45" s="42" t="s">
        <v>19</v>
      </c>
      <c r="C45" s="43">
        <f>+C12-C27-C44</f>
        <v>-8600</v>
      </c>
      <c r="D45" s="43">
        <f>+D12-D27-D44</f>
        <v>-9600</v>
      </c>
      <c r="E45" s="44">
        <f>+D45/C45</f>
        <v>1.1162790697674418</v>
      </c>
    </row>
    <row r="46" spans="1:5">
      <c r="A46" s="45" t="s">
        <v>12</v>
      </c>
      <c r="B46" s="45" t="s">
        <v>20</v>
      </c>
      <c r="C46" s="46">
        <v>0</v>
      </c>
      <c r="D46" s="46">
        <v>0</v>
      </c>
      <c r="E46" s="47" t="e">
        <f>+D46/C46</f>
        <v>#DIV/0!</v>
      </c>
    </row>
    <row r="47" spans="1:5">
      <c r="A47" s="45" t="s">
        <v>13</v>
      </c>
      <c r="B47" s="45" t="s">
        <v>21</v>
      </c>
      <c r="C47" s="46">
        <v>0</v>
      </c>
      <c r="D47" s="46">
        <v>0</v>
      </c>
      <c r="E47" s="47" t="e">
        <f>+D47/C47</f>
        <v>#DIV/0!</v>
      </c>
    </row>
    <row r="48" spans="1:5">
      <c r="A48" s="48" t="s">
        <v>14</v>
      </c>
      <c r="B48" s="48" t="s">
        <v>22</v>
      </c>
      <c r="C48" s="49">
        <f>+C45-C46-C47</f>
        <v>-8600</v>
      </c>
      <c r="D48" s="49">
        <f>+D45-D46-D47</f>
        <v>-9600</v>
      </c>
      <c r="E48" s="50">
        <f>+D48/C48</f>
        <v>1.1162790697674418</v>
      </c>
    </row>
    <row r="49" spans="1:5">
      <c r="A49" s="45" t="s">
        <v>15</v>
      </c>
      <c r="B49" s="45" t="s">
        <v>25</v>
      </c>
      <c r="C49" s="46">
        <v>0</v>
      </c>
      <c r="D49" s="46">
        <v>0</v>
      </c>
      <c r="E49" s="47" t="e">
        <f>+D49/C49</f>
        <v>#DIV/0!</v>
      </c>
    </row>
    <row r="50" spans="1:5">
      <c r="A50" s="51" t="s">
        <v>23</v>
      </c>
      <c r="B50" s="51" t="s">
        <v>24</v>
      </c>
      <c r="C50" s="52">
        <f>+C48-C49</f>
        <v>-8600</v>
      </c>
      <c r="D50" s="52">
        <f>+D48-D49</f>
        <v>-9600</v>
      </c>
      <c r="E50" s="50">
        <f>+D50/C50</f>
        <v>1.1162790697674418</v>
      </c>
    </row>
    <row r="51" spans="1:5">
      <c r="A51" s="45" t="s">
        <v>16</v>
      </c>
      <c r="B51" s="45" t="s">
        <v>26</v>
      </c>
      <c r="C51" s="46">
        <v>0</v>
      </c>
      <c r="D51" s="46">
        <v>0</v>
      </c>
      <c r="E51" s="47" t="e">
        <f>+D51/C51</f>
        <v>#DIV/0!</v>
      </c>
    </row>
    <row r="52" spans="1:5">
      <c r="A52" s="48" t="s">
        <v>17</v>
      </c>
      <c r="B52" s="48" t="s">
        <v>27</v>
      </c>
      <c r="C52" s="49">
        <f>+C50-C51</f>
        <v>-8600</v>
      </c>
      <c r="D52" s="49">
        <f>+D50-D51</f>
        <v>-9600</v>
      </c>
      <c r="E52" s="50">
        <f>+D52/C52</f>
        <v>1.1162790697674418</v>
      </c>
    </row>
    <row r="55" spans="1:5">
      <c r="B55" s="51" t="s">
        <v>104</v>
      </c>
      <c r="C55" s="58"/>
      <c r="D55" s="58">
        <v>0</v>
      </c>
    </row>
  </sheetData>
  <pageMargins left="0.7" right="0.7" top="0.75" bottom="0.75" header="0.3" footer="0.3"/>
  <pageSetup paperSize="9" scale="84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EE0FE-08E0-294A-85A6-04FC1ACB228D}">
  <sheetPr>
    <pageSetUpPr fitToPage="1"/>
  </sheetPr>
  <dimension ref="A1:Q38"/>
  <sheetViews>
    <sheetView workbookViewId="0">
      <selection activeCell="A3" sqref="A3:A10"/>
    </sheetView>
  </sheetViews>
  <sheetFormatPr baseColWidth="10" defaultRowHeight="15"/>
  <cols>
    <col min="1" max="1" width="27.33203125" style="1" bestFit="1" customWidth="1"/>
    <col min="2" max="2" width="5.1640625" style="1" bestFit="1" customWidth="1"/>
    <col min="3" max="17" width="13.83203125" style="1" customWidth="1"/>
    <col min="18" max="16384" width="10.83203125" style="1"/>
  </cols>
  <sheetData>
    <row r="1" spans="1:17" s="2" customFormat="1">
      <c r="A1" s="4"/>
      <c r="B1" s="4"/>
      <c r="C1" s="12" t="s">
        <v>39</v>
      </c>
      <c r="D1" s="12" t="s">
        <v>40</v>
      </c>
      <c r="E1" s="12" t="s">
        <v>41</v>
      </c>
      <c r="F1" s="12" t="s">
        <v>42</v>
      </c>
      <c r="G1" s="12" t="s">
        <v>43</v>
      </c>
      <c r="H1" s="12" t="s">
        <v>44</v>
      </c>
      <c r="I1" s="12" t="s">
        <v>61</v>
      </c>
      <c r="J1" s="12" t="s">
        <v>62</v>
      </c>
      <c r="K1" s="12" t="s">
        <v>63</v>
      </c>
      <c r="L1" s="12" t="s">
        <v>64</v>
      </c>
      <c r="M1" s="12" t="s">
        <v>65</v>
      </c>
      <c r="N1" s="12" t="s">
        <v>66</v>
      </c>
      <c r="O1" s="13" t="s">
        <v>67</v>
      </c>
      <c r="P1" s="13" t="s">
        <v>68</v>
      </c>
      <c r="Q1" s="13" t="s">
        <v>69</v>
      </c>
    </row>
    <row r="2" spans="1:17">
      <c r="A2" s="4" t="s">
        <v>30</v>
      </c>
      <c r="B2" s="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>
      <c r="A3" s="6" t="s">
        <v>31</v>
      </c>
      <c r="B3" s="6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>
      <c r="A4" s="6" t="s">
        <v>32</v>
      </c>
      <c r="B4" s="6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1:17">
      <c r="A5" s="6" t="s">
        <v>33</v>
      </c>
      <c r="B5" s="6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</row>
    <row r="6" spans="1:17">
      <c r="A6" s="6" t="s">
        <v>1</v>
      </c>
      <c r="B6" s="6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</row>
    <row r="7" spans="1:17">
      <c r="A7" s="6" t="s">
        <v>34</v>
      </c>
      <c r="B7" s="6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>
      <c r="A8" s="6" t="s">
        <v>35</v>
      </c>
      <c r="B8" s="6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</row>
    <row r="9" spans="1:17">
      <c r="A9" s="7" t="s">
        <v>36</v>
      </c>
      <c r="B9" s="7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</row>
    <row r="10" spans="1:17">
      <c r="A10" s="7" t="s">
        <v>37</v>
      </c>
      <c r="B10" s="8">
        <v>0.21</v>
      </c>
      <c r="C10" s="14">
        <f>+C9*$B10</f>
        <v>0</v>
      </c>
      <c r="D10" s="14">
        <f t="shared" ref="D10:H10" si="0">+D9*$B10</f>
        <v>0</v>
      </c>
      <c r="E10" s="14">
        <f t="shared" si="0"/>
        <v>0</v>
      </c>
      <c r="F10" s="14">
        <f t="shared" si="0"/>
        <v>0</v>
      </c>
      <c r="G10" s="14">
        <f t="shared" si="0"/>
        <v>0</v>
      </c>
      <c r="H10" s="14">
        <f t="shared" si="0"/>
        <v>0</v>
      </c>
      <c r="I10" s="14">
        <f t="shared" ref="I10" si="1">+I9*$B10</f>
        <v>0</v>
      </c>
      <c r="J10" s="14">
        <f t="shared" ref="J10" si="2">+J9*$B10</f>
        <v>0</v>
      </c>
      <c r="K10" s="14">
        <f t="shared" ref="K10" si="3">+K9*$B10</f>
        <v>0</v>
      </c>
      <c r="L10" s="14">
        <f t="shared" ref="L10" si="4">+L9*$B10</f>
        <v>0</v>
      </c>
      <c r="M10" s="14">
        <f t="shared" ref="M10" si="5">+M9*$B10</f>
        <v>0</v>
      </c>
      <c r="N10" s="14">
        <f t="shared" ref="N10" si="6">+N9*$B10</f>
        <v>0</v>
      </c>
      <c r="O10" s="14">
        <f t="shared" ref="O10" si="7">+O9*$B10</f>
        <v>0</v>
      </c>
      <c r="P10" s="14">
        <f t="shared" ref="P10" si="8">+P9*$B10</f>
        <v>0</v>
      </c>
      <c r="Q10" s="14">
        <f t="shared" ref="Q10" si="9">+Q9*$B10</f>
        <v>0</v>
      </c>
    </row>
    <row r="11" spans="1:17">
      <c r="A11" s="21" t="s">
        <v>38</v>
      </c>
      <c r="B11" s="21"/>
      <c r="C11" s="14"/>
      <c r="D11" s="14"/>
      <c r="E11" s="14"/>
      <c r="F11" s="15">
        <f>+C10+D10+E10-C17-D17-E17-C25-D25-E25</f>
        <v>0</v>
      </c>
      <c r="G11" s="14"/>
      <c r="H11" s="14"/>
      <c r="I11" s="15">
        <f>+F10+G10+H10-F17-G17-H17-F25-G25-H25</f>
        <v>0</v>
      </c>
      <c r="J11" s="14"/>
      <c r="K11" s="14"/>
      <c r="L11" s="15">
        <f>+I10+J10+K10-I17-J17-K17-I25-J25-K25</f>
        <v>0</v>
      </c>
      <c r="M11" s="14"/>
      <c r="N11" s="14"/>
      <c r="O11" s="15">
        <f>+L10+M10+N10-L17-M17-N17-L25-M25-N25</f>
        <v>0</v>
      </c>
      <c r="P11" s="14"/>
      <c r="Q11" s="14"/>
    </row>
    <row r="12" spans="1:17">
      <c r="A12" s="4" t="s">
        <v>45</v>
      </c>
      <c r="B12" s="4"/>
      <c r="C12" s="16">
        <f>SUM(C3:C11)</f>
        <v>0</v>
      </c>
      <c r="D12" s="16">
        <f t="shared" ref="D12:H12" si="10">SUM(D3:D11)</f>
        <v>0</v>
      </c>
      <c r="E12" s="16">
        <f t="shared" si="10"/>
        <v>0</v>
      </c>
      <c r="F12" s="16">
        <f t="shared" si="10"/>
        <v>0</v>
      </c>
      <c r="G12" s="16">
        <f t="shared" si="10"/>
        <v>0</v>
      </c>
      <c r="H12" s="16">
        <f t="shared" si="10"/>
        <v>0</v>
      </c>
      <c r="I12" s="16">
        <f t="shared" ref="I12" si="11">SUM(I3:I11)</f>
        <v>0</v>
      </c>
      <c r="J12" s="16">
        <f t="shared" ref="J12" si="12">SUM(J3:J11)</f>
        <v>0</v>
      </c>
      <c r="K12" s="16">
        <f t="shared" ref="K12" si="13">SUM(K3:K11)</f>
        <v>0</v>
      </c>
      <c r="L12" s="16">
        <f t="shared" ref="L12" si="14">SUM(L3:L11)</f>
        <v>0</v>
      </c>
      <c r="M12" s="16">
        <f t="shared" ref="M12" si="15">SUM(M3:M11)</f>
        <v>0</v>
      </c>
      <c r="N12" s="16">
        <f t="shared" ref="N12" si="16">SUM(N3:N11)</f>
        <v>0</v>
      </c>
      <c r="O12" s="16">
        <f t="shared" ref="O12" si="17">SUM(O3:O11)</f>
        <v>0</v>
      </c>
      <c r="P12" s="16">
        <f t="shared" ref="P12" si="18">SUM(P3:P11)</f>
        <v>0</v>
      </c>
      <c r="Q12" s="16">
        <f t="shared" ref="Q12" si="19">SUM(Q3:Q11)</f>
        <v>0</v>
      </c>
    </row>
    <row r="13" spans="1:17">
      <c r="C13" s="3"/>
      <c r="D13" s="3"/>
      <c r="E13" s="3"/>
      <c r="F13" s="3"/>
      <c r="G13" s="3"/>
      <c r="H13" s="3"/>
    </row>
    <row r="14" spans="1:17">
      <c r="A14" s="4" t="s">
        <v>46</v>
      </c>
      <c r="B14" s="4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</row>
    <row r="15" spans="1:17">
      <c r="A15" s="6" t="s">
        <v>0</v>
      </c>
      <c r="B15" s="6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7">
      <c r="A16" s="9" t="s">
        <v>47</v>
      </c>
      <c r="B16" s="9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</row>
    <row r="17" spans="1:17">
      <c r="A17" s="9" t="s">
        <v>55</v>
      </c>
      <c r="B17" s="10">
        <v>0.21</v>
      </c>
      <c r="C17" s="14">
        <f>+C16*$B17</f>
        <v>0</v>
      </c>
      <c r="D17" s="14">
        <f t="shared" ref="D17:H17" si="20">+D16*$B17</f>
        <v>0</v>
      </c>
      <c r="E17" s="14">
        <f t="shared" si="20"/>
        <v>0</v>
      </c>
      <c r="F17" s="14">
        <f t="shared" si="20"/>
        <v>0</v>
      </c>
      <c r="G17" s="14">
        <f t="shared" si="20"/>
        <v>0</v>
      </c>
      <c r="H17" s="14">
        <f t="shared" si="20"/>
        <v>0</v>
      </c>
      <c r="I17" s="14">
        <f t="shared" ref="I17" si="21">+I16*$B17</f>
        <v>0</v>
      </c>
      <c r="J17" s="14">
        <f t="shared" ref="J17" si="22">+J16*$B17</f>
        <v>0</v>
      </c>
      <c r="K17" s="14">
        <f t="shared" ref="K17" si="23">+K16*$B17</f>
        <v>0</v>
      </c>
      <c r="L17" s="14">
        <f t="shared" ref="L17" si="24">+L16*$B17</f>
        <v>0</v>
      </c>
      <c r="M17" s="14">
        <f t="shared" ref="M17" si="25">+M16*$B17</f>
        <v>0</v>
      </c>
      <c r="N17" s="14">
        <f t="shared" ref="N17" si="26">+N16*$B17</f>
        <v>0</v>
      </c>
      <c r="O17" s="14">
        <f t="shared" ref="O17" si="27">+O16*$B17</f>
        <v>0</v>
      </c>
      <c r="P17" s="14">
        <f t="shared" ref="P17" si="28">+P16*$B17</f>
        <v>0</v>
      </c>
      <c r="Q17" s="14">
        <f t="shared" ref="Q17" si="29">+Q16*$B17</f>
        <v>0</v>
      </c>
    </row>
    <row r="18" spans="1:17">
      <c r="A18" s="9" t="s">
        <v>49</v>
      </c>
      <c r="B18" s="9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</row>
    <row r="19" spans="1:17">
      <c r="A19" s="9" t="s">
        <v>50</v>
      </c>
      <c r="B19" s="9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</row>
    <row r="20" spans="1:17">
      <c r="A20" s="9" t="s">
        <v>51</v>
      </c>
      <c r="B20" s="9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</row>
    <row r="21" spans="1:17">
      <c r="A21" s="9" t="s">
        <v>48</v>
      </c>
      <c r="B21" s="9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</row>
    <row r="22" spans="1:17">
      <c r="A22" s="9" t="s">
        <v>53</v>
      </c>
      <c r="B22" s="9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</row>
    <row r="23" spans="1:17">
      <c r="A23" s="9" t="s">
        <v>52</v>
      </c>
      <c r="B23" s="9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</row>
    <row r="24" spans="1:17">
      <c r="A24" s="9" t="s">
        <v>54</v>
      </c>
      <c r="B24" s="9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</row>
    <row r="25" spans="1:17">
      <c r="A25" s="9" t="s">
        <v>56</v>
      </c>
      <c r="B25" s="10">
        <v>0.21</v>
      </c>
      <c r="C25" s="14">
        <f>+(+C18+C19+C20+C21+C22+C23+C24)*$B25</f>
        <v>0</v>
      </c>
      <c r="D25" s="14">
        <f t="shared" ref="D25:H25" si="30">+(+D18+D19+D20+D21+D22+D23+D24)*$B25</f>
        <v>0</v>
      </c>
      <c r="E25" s="14">
        <f t="shared" si="30"/>
        <v>0</v>
      </c>
      <c r="F25" s="14">
        <f t="shared" si="30"/>
        <v>0</v>
      </c>
      <c r="G25" s="14">
        <f t="shared" si="30"/>
        <v>0</v>
      </c>
      <c r="H25" s="14">
        <f t="shared" si="30"/>
        <v>0</v>
      </c>
      <c r="I25" s="14">
        <f t="shared" ref="I25" si="31">+(+I18+I19+I20+I21+I22+I23+I24)*$B25</f>
        <v>0</v>
      </c>
      <c r="J25" s="14">
        <f t="shared" ref="J25" si="32">+(+J18+J19+J20+J21+J22+J23+J24)*$B25</f>
        <v>0</v>
      </c>
      <c r="K25" s="14">
        <f t="shared" ref="K25" si="33">+(+K18+K19+K20+K21+K22+K23+K24)*$B25</f>
        <v>0</v>
      </c>
      <c r="L25" s="14">
        <f t="shared" ref="L25" si="34">+(+L18+L19+L20+L21+L22+L23+L24)*$B25</f>
        <v>0</v>
      </c>
      <c r="M25" s="14">
        <f t="shared" ref="M25" si="35">+(+M18+M19+M20+M21+M22+M23+M24)*$B25</f>
        <v>0</v>
      </c>
      <c r="N25" s="14">
        <f t="shared" ref="N25" si="36">+(+N18+N19+N20+N21+N22+N23+N24)*$B25</f>
        <v>0</v>
      </c>
      <c r="O25" s="14">
        <f t="shared" ref="O25" si="37">+(+O18+O19+O20+O21+O22+O23+O24)*$B25</f>
        <v>0</v>
      </c>
      <c r="P25" s="14">
        <f t="shared" ref="P25" si="38">+(+P18+P19+P20+P21+P22+P23+P24)*$B25</f>
        <v>0</v>
      </c>
      <c r="Q25" s="14">
        <f t="shared" ref="Q25" si="39">+(+Q18+Q19+Q20+Q21+Q22+Q23+Q24)*$B25</f>
        <v>0</v>
      </c>
    </row>
    <row r="26" spans="1:17">
      <c r="A26" s="21" t="s">
        <v>2</v>
      </c>
      <c r="B26" s="21"/>
      <c r="C26" s="14"/>
      <c r="D26" s="14"/>
      <c r="E26" s="14"/>
      <c r="F26" s="15">
        <f>-C10-D10-E10+C17+D17+E17+C25+D25+E25</f>
        <v>0</v>
      </c>
      <c r="G26" s="14"/>
      <c r="H26" s="14"/>
      <c r="I26" s="15">
        <f>-F10-G10-H10+F17+G17+H17+F25+G25+H25</f>
        <v>0</v>
      </c>
      <c r="J26" s="14"/>
      <c r="K26" s="14"/>
      <c r="L26" s="15">
        <f>-I10-J10-K10+I17+J17+K17+I25+J25+K25</f>
        <v>0</v>
      </c>
      <c r="M26" s="14"/>
      <c r="N26" s="14"/>
      <c r="O26" s="15">
        <f>-L10-M10-N10+L17+M17+N17+L25+M25+N25</f>
        <v>0</v>
      </c>
      <c r="P26" s="14"/>
      <c r="Q26" s="14"/>
    </row>
    <row r="27" spans="1:17">
      <c r="A27" s="6" t="s">
        <v>59</v>
      </c>
      <c r="B27" s="6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>
      <c r="A28" s="6" t="s">
        <v>3</v>
      </c>
      <c r="B28" s="11">
        <v>0.2</v>
      </c>
      <c r="C28" s="14">
        <f>+C27*$B28</f>
        <v>0</v>
      </c>
      <c r="D28" s="14">
        <f t="shared" ref="D28:H28" si="40">+D27*$B28</f>
        <v>0</v>
      </c>
      <c r="E28" s="14">
        <f t="shared" si="40"/>
        <v>0</v>
      </c>
      <c r="F28" s="14">
        <f t="shared" si="40"/>
        <v>0</v>
      </c>
      <c r="G28" s="14">
        <f t="shared" si="40"/>
        <v>0</v>
      </c>
      <c r="H28" s="14">
        <f t="shared" si="40"/>
        <v>0</v>
      </c>
      <c r="I28" s="14">
        <f t="shared" ref="I28" si="41">+I27*$B28</f>
        <v>0</v>
      </c>
      <c r="J28" s="14">
        <f t="shared" ref="J28" si="42">+J27*$B28</f>
        <v>0</v>
      </c>
      <c r="K28" s="14">
        <f t="shared" ref="K28" si="43">+K27*$B28</f>
        <v>0</v>
      </c>
      <c r="L28" s="14">
        <f t="shared" ref="L28" si="44">+L27*$B28</f>
        <v>0</v>
      </c>
      <c r="M28" s="14">
        <f t="shared" ref="M28" si="45">+M27*$B28</f>
        <v>0</v>
      </c>
      <c r="N28" s="14">
        <f t="shared" ref="N28" si="46">+N27*$B28</f>
        <v>0</v>
      </c>
      <c r="O28" s="14">
        <f t="shared" ref="O28" si="47">+O27*$B28</f>
        <v>0</v>
      </c>
      <c r="P28" s="14">
        <f t="shared" ref="P28" si="48">+P27*$B28</f>
        <v>0</v>
      </c>
      <c r="Q28" s="14">
        <f t="shared" ref="Q28" si="49">+Q27*$B28</f>
        <v>0</v>
      </c>
    </row>
    <row r="29" spans="1:17">
      <c r="A29" s="6" t="s">
        <v>4</v>
      </c>
      <c r="B29" s="11">
        <v>0.4</v>
      </c>
      <c r="C29" s="14">
        <f>+C27*$B29</f>
        <v>0</v>
      </c>
      <c r="D29" s="14">
        <f t="shared" ref="D29:H29" si="50">+D27*$B29</f>
        <v>0</v>
      </c>
      <c r="E29" s="14">
        <f t="shared" si="50"/>
        <v>0</v>
      </c>
      <c r="F29" s="14">
        <f t="shared" si="50"/>
        <v>0</v>
      </c>
      <c r="G29" s="14">
        <f t="shared" si="50"/>
        <v>0</v>
      </c>
      <c r="H29" s="14">
        <f t="shared" si="50"/>
        <v>0</v>
      </c>
      <c r="I29" s="14">
        <f t="shared" ref="I29:Q29" si="51">+I27*$B29</f>
        <v>0</v>
      </c>
      <c r="J29" s="14">
        <f t="shared" si="51"/>
        <v>0</v>
      </c>
      <c r="K29" s="14">
        <f t="shared" si="51"/>
        <v>0</v>
      </c>
      <c r="L29" s="14">
        <f t="shared" si="51"/>
        <v>0</v>
      </c>
      <c r="M29" s="14">
        <f t="shared" si="51"/>
        <v>0</v>
      </c>
      <c r="N29" s="14">
        <f t="shared" si="51"/>
        <v>0</v>
      </c>
      <c r="O29" s="14">
        <f t="shared" si="51"/>
        <v>0</v>
      </c>
      <c r="P29" s="14">
        <f t="shared" si="51"/>
        <v>0</v>
      </c>
      <c r="Q29" s="14">
        <f t="shared" si="51"/>
        <v>0</v>
      </c>
    </row>
    <row r="30" spans="1:17">
      <c r="A30" s="21" t="s">
        <v>57</v>
      </c>
      <c r="B30" s="21"/>
      <c r="C30" s="14"/>
      <c r="D30" s="14"/>
      <c r="E30" s="14"/>
      <c r="F30" s="15"/>
      <c r="G30" s="14"/>
      <c r="H30" s="14"/>
      <c r="I30" s="15"/>
      <c r="J30" s="14"/>
      <c r="K30" s="14"/>
      <c r="L30" s="15"/>
      <c r="M30" s="14"/>
      <c r="N30" s="14"/>
      <c r="O30" s="15"/>
      <c r="P30" s="14"/>
      <c r="Q30" s="14"/>
    </row>
    <row r="31" spans="1:17">
      <c r="A31" s="21" t="s">
        <v>58</v>
      </c>
      <c r="B31" s="21"/>
      <c r="C31" s="14"/>
      <c r="D31" s="14"/>
      <c r="E31" s="14"/>
      <c r="F31" s="15"/>
      <c r="G31" s="14"/>
      <c r="H31" s="14"/>
      <c r="I31" s="15"/>
      <c r="J31" s="14"/>
      <c r="K31" s="14"/>
      <c r="L31" s="15"/>
      <c r="M31" s="14"/>
      <c r="N31" s="15"/>
      <c r="O31" s="14"/>
      <c r="P31" s="14"/>
      <c r="Q31" s="14"/>
    </row>
    <row r="32" spans="1:17">
      <c r="A32" s="4" t="s">
        <v>60</v>
      </c>
      <c r="B32" s="4"/>
      <c r="C32" s="16">
        <f>SUM(C15:C31)</f>
        <v>0</v>
      </c>
      <c r="D32" s="16">
        <f t="shared" ref="D32:H32" si="52">SUM(D15:D31)</f>
        <v>0</v>
      </c>
      <c r="E32" s="16">
        <f t="shared" si="52"/>
        <v>0</v>
      </c>
      <c r="F32" s="16">
        <f t="shared" si="52"/>
        <v>0</v>
      </c>
      <c r="G32" s="16">
        <f t="shared" si="52"/>
        <v>0</v>
      </c>
      <c r="H32" s="16">
        <f t="shared" si="52"/>
        <v>0</v>
      </c>
      <c r="I32" s="16">
        <f t="shared" ref="I32" si="53">SUM(I15:I31)</f>
        <v>0</v>
      </c>
      <c r="J32" s="16">
        <f t="shared" ref="J32" si="54">SUM(J15:J31)</f>
        <v>0</v>
      </c>
      <c r="K32" s="16">
        <f t="shared" ref="K32" si="55">SUM(K15:K31)</f>
        <v>0</v>
      </c>
      <c r="L32" s="16">
        <f t="shared" ref="L32" si="56">SUM(L15:L31)</f>
        <v>0</v>
      </c>
      <c r="M32" s="16">
        <f t="shared" ref="M32" si="57">SUM(M15:M31)</f>
        <v>0</v>
      </c>
      <c r="N32" s="16">
        <f t="shared" ref="N32" si="58">SUM(N15:N31)</f>
        <v>0</v>
      </c>
      <c r="O32" s="16">
        <f t="shared" ref="O32" si="59">SUM(O15:O31)</f>
        <v>0</v>
      </c>
      <c r="P32" s="16">
        <f t="shared" ref="P32" si="60">SUM(P15:P31)</f>
        <v>0</v>
      </c>
      <c r="Q32" s="16">
        <f t="shared" ref="Q32" si="61">SUM(Q15:Q31)</f>
        <v>0</v>
      </c>
    </row>
    <row r="34" spans="1:17">
      <c r="A34" s="19" t="s">
        <v>70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spans="1:17">
      <c r="A35" s="20" t="s">
        <v>71</v>
      </c>
      <c r="B35" s="6"/>
      <c r="C35" s="17"/>
      <c r="D35" s="18">
        <f>+C38</f>
        <v>0</v>
      </c>
      <c r="E35" s="18">
        <f t="shared" ref="E35:Q35" si="62">+D38</f>
        <v>0</v>
      </c>
      <c r="F35" s="18">
        <f t="shared" si="62"/>
        <v>0</v>
      </c>
      <c r="G35" s="18">
        <f t="shared" si="62"/>
        <v>0</v>
      </c>
      <c r="H35" s="18">
        <f t="shared" si="62"/>
        <v>0</v>
      </c>
      <c r="I35" s="18">
        <f t="shared" si="62"/>
        <v>0</v>
      </c>
      <c r="J35" s="18">
        <f t="shared" si="62"/>
        <v>0</v>
      </c>
      <c r="K35" s="18">
        <f t="shared" si="62"/>
        <v>0</v>
      </c>
      <c r="L35" s="18">
        <f t="shared" si="62"/>
        <v>0</v>
      </c>
      <c r="M35" s="18">
        <f t="shared" si="62"/>
        <v>0</v>
      </c>
      <c r="N35" s="18">
        <f t="shared" si="62"/>
        <v>0</v>
      </c>
      <c r="O35" s="18">
        <f t="shared" si="62"/>
        <v>0</v>
      </c>
      <c r="P35" s="18">
        <f t="shared" si="62"/>
        <v>0</v>
      </c>
      <c r="Q35" s="18">
        <f t="shared" si="62"/>
        <v>0</v>
      </c>
    </row>
    <row r="36" spans="1:17">
      <c r="A36" s="20" t="s">
        <v>72</v>
      </c>
      <c r="B36" s="6"/>
      <c r="C36" s="18">
        <f>+C12</f>
        <v>0</v>
      </c>
      <c r="D36" s="18">
        <f>+D12</f>
        <v>0</v>
      </c>
      <c r="E36" s="18">
        <f t="shared" ref="E36:Q36" si="63">+E12</f>
        <v>0</v>
      </c>
      <c r="F36" s="18">
        <f t="shared" si="63"/>
        <v>0</v>
      </c>
      <c r="G36" s="18">
        <f t="shared" si="63"/>
        <v>0</v>
      </c>
      <c r="H36" s="18">
        <f t="shared" si="63"/>
        <v>0</v>
      </c>
      <c r="I36" s="18">
        <f t="shared" si="63"/>
        <v>0</v>
      </c>
      <c r="J36" s="18">
        <f t="shared" si="63"/>
        <v>0</v>
      </c>
      <c r="K36" s="18">
        <f t="shared" si="63"/>
        <v>0</v>
      </c>
      <c r="L36" s="18">
        <f t="shared" si="63"/>
        <v>0</v>
      </c>
      <c r="M36" s="18">
        <f t="shared" si="63"/>
        <v>0</v>
      </c>
      <c r="N36" s="18">
        <f t="shared" si="63"/>
        <v>0</v>
      </c>
      <c r="O36" s="18">
        <f t="shared" si="63"/>
        <v>0</v>
      </c>
      <c r="P36" s="18">
        <f t="shared" si="63"/>
        <v>0</v>
      </c>
      <c r="Q36" s="18">
        <f t="shared" si="63"/>
        <v>0</v>
      </c>
    </row>
    <row r="37" spans="1:17">
      <c r="A37" s="20" t="s">
        <v>73</v>
      </c>
      <c r="B37" s="6"/>
      <c r="C37" s="18">
        <f>+C32</f>
        <v>0</v>
      </c>
      <c r="D37" s="18">
        <f>+D32</f>
        <v>0</v>
      </c>
      <c r="E37" s="18">
        <f t="shared" ref="E37:Q37" si="64">+E32</f>
        <v>0</v>
      </c>
      <c r="F37" s="18">
        <f t="shared" si="64"/>
        <v>0</v>
      </c>
      <c r="G37" s="18">
        <f t="shared" si="64"/>
        <v>0</v>
      </c>
      <c r="H37" s="18">
        <f t="shared" si="64"/>
        <v>0</v>
      </c>
      <c r="I37" s="18">
        <f t="shared" si="64"/>
        <v>0</v>
      </c>
      <c r="J37" s="18">
        <f t="shared" si="64"/>
        <v>0</v>
      </c>
      <c r="K37" s="18">
        <f t="shared" si="64"/>
        <v>0</v>
      </c>
      <c r="L37" s="18">
        <f t="shared" si="64"/>
        <v>0</v>
      </c>
      <c r="M37" s="18">
        <f t="shared" si="64"/>
        <v>0</v>
      </c>
      <c r="N37" s="18">
        <f t="shared" si="64"/>
        <v>0</v>
      </c>
      <c r="O37" s="18">
        <f t="shared" si="64"/>
        <v>0</v>
      </c>
      <c r="P37" s="18">
        <f t="shared" si="64"/>
        <v>0</v>
      </c>
      <c r="Q37" s="18">
        <f t="shared" si="64"/>
        <v>0</v>
      </c>
    </row>
    <row r="38" spans="1:17">
      <c r="A38" s="20" t="s">
        <v>74</v>
      </c>
      <c r="B38" s="6"/>
      <c r="C38" s="18">
        <f>+C35+C36-C37</f>
        <v>0</v>
      </c>
      <c r="D38" s="18">
        <f>+D35+D36-D37</f>
        <v>0</v>
      </c>
      <c r="E38" s="18">
        <f t="shared" ref="E38:Q38" si="65">+E35+E36-E37</f>
        <v>0</v>
      </c>
      <c r="F38" s="18">
        <f t="shared" si="65"/>
        <v>0</v>
      </c>
      <c r="G38" s="18">
        <f t="shared" si="65"/>
        <v>0</v>
      </c>
      <c r="H38" s="18">
        <f t="shared" si="65"/>
        <v>0</v>
      </c>
      <c r="I38" s="18">
        <f t="shared" si="65"/>
        <v>0</v>
      </c>
      <c r="J38" s="18">
        <f t="shared" si="65"/>
        <v>0</v>
      </c>
      <c r="K38" s="18">
        <f t="shared" si="65"/>
        <v>0</v>
      </c>
      <c r="L38" s="18">
        <f t="shared" si="65"/>
        <v>0</v>
      </c>
      <c r="M38" s="18">
        <f t="shared" si="65"/>
        <v>0</v>
      </c>
      <c r="N38" s="18">
        <f t="shared" si="65"/>
        <v>0</v>
      </c>
      <c r="O38" s="18">
        <f t="shared" si="65"/>
        <v>0</v>
      </c>
      <c r="P38" s="18">
        <f t="shared" si="65"/>
        <v>0</v>
      </c>
      <c r="Q38" s="18">
        <f t="shared" si="65"/>
        <v>0</v>
      </c>
    </row>
  </sheetData>
  <phoneticPr fontId="4" type="noConversion"/>
  <pageMargins left="0.7" right="0.7" top="0.75" bottom="0.75" header="0.3" footer="0.3"/>
  <pageSetup paperSize="9" scale="51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compte_PiG</vt:lpstr>
      <vt:lpstr>pla_tresoreria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2022-08-30T14:44:10Z</cp:lastPrinted>
  <dcterms:created xsi:type="dcterms:W3CDTF">2022-08-28T13:45:34Z</dcterms:created>
  <dcterms:modified xsi:type="dcterms:W3CDTF">2022-11-22T16:39:50Z</dcterms:modified>
</cp:coreProperties>
</file>